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a.kozlenko</author>
  </authors>
  <commentList>
    <comment ref="L15" authorId="0">
      <text>
        <r>
          <rPr>
            <sz val="14"/>
            <rFont val="Arial Cyr"/>
            <family val="0"/>
          </rPr>
          <t>Σ</t>
        </r>
        <r>
          <rPr>
            <sz val="14"/>
            <rFont val="Tahoma"/>
            <family val="0"/>
          </rPr>
          <t>x</t>
        </r>
        <r>
          <rPr>
            <b/>
            <i/>
            <sz val="10"/>
            <rFont val="Tahoma"/>
            <family val="2"/>
          </rPr>
          <t>i</t>
        </r>
      </text>
    </comment>
    <comment ref="L17" authorId="0">
      <text>
        <r>
          <rPr>
            <sz val="14"/>
            <rFont val="Tahoma"/>
            <family val="2"/>
          </rPr>
          <t>Y</t>
        </r>
        <r>
          <rPr>
            <b/>
            <i/>
            <sz val="10"/>
            <rFont val="Tahoma"/>
            <family val="2"/>
          </rPr>
          <t>i</t>
        </r>
      </text>
    </comment>
    <comment ref="L23" authorId="0">
      <text>
        <r>
          <rPr>
            <sz val="14"/>
            <rFont val="Arial Cyr"/>
            <family val="0"/>
          </rPr>
          <t>Σ</t>
        </r>
        <r>
          <rPr>
            <sz val="14"/>
            <rFont val="Tahoma"/>
            <family val="2"/>
          </rPr>
          <t>Y^2</t>
        </r>
      </text>
    </comment>
    <comment ref="L24" authorId="0">
      <text>
        <r>
          <rPr>
            <sz val="14"/>
            <rFont val="Tahoma"/>
            <family val="2"/>
          </rPr>
          <t>SS</t>
        </r>
        <r>
          <rPr>
            <b/>
            <sz val="8"/>
            <rFont val="Tahoma"/>
            <family val="0"/>
          </rPr>
          <t>y</t>
        </r>
      </text>
    </comment>
  </commentList>
</comments>
</file>

<file path=xl/sharedStrings.xml><?xml version="1.0" encoding="utf-8"?>
<sst xmlns="http://schemas.openxmlformats.org/spreadsheetml/2006/main" count="70" uniqueCount="68">
  <si>
    <t>№№</t>
  </si>
  <si>
    <r>
      <t>Х</t>
    </r>
    <r>
      <rPr>
        <vertAlign val="subscript"/>
        <sz val="10"/>
        <rFont val="Arial Cyr"/>
        <family val="0"/>
      </rPr>
      <t>1</t>
    </r>
  </si>
  <si>
    <r>
      <t>Х</t>
    </r>
    <r>
      <rPr>
        <vertAlign val="subscript"/>
        <sz val="10"/>
        <rFont val="Arial Cyr"/>
        <family val="0"/>
      </rPr>
      <t>2</t>
    </r>
  </si>
  <si>
    <r>
      <t>Х</t>
    </r>
    <r>
      <rPr>
        <vertAlign val="subscript"/>
        <sz val="10"/>
        <rFont val="Arial Cyr"/>
        <family val="0"/>
      </rPr>
      <t>3</t>
    </r>
  </si>
  <si>
    <r>
      <t>Х</t>
    </r>
    <r>
      <rPr>
        <vertAlign val="subscript"/>
        <sz val="10"/>
        <rFont val="Arial Cyr"/>
        <family val="0"/>
      </rPr>
      <t>4</t>
    </r>
  </si>
  <si>
    <r>
      <t>Х</t>
    </r>
    <r>
      <rPr>
        <vertAlign val="subscript"/>
        <sz val="10"/>
        <rFont val="Arial Cyr"/>
        <family val="0"/>
      </rPr>
      <t>5</t>
    </r>
  </si>
  <si>
    <r>
      <t>Х</t>
    </r>
    <r>
      <rPr>
        <vertAlign val="subscript"/>
        <sz val="10"/>
        <rFont val="Arial Cyr"/>
        <family val="0"/>
      </rPr>
      <t>6</t>
    </r>
  </si>
  <si>
    <r>
      <t>Х</t>
    </r>
    <r>
      <rPr>
        <vertAlign val="subscript"/>
        <sz val="10"/>
        <rFont val="Arial Cyr"/>
        <family val="0"/>
      </rPr>
      <t>7</t>
    </r>
  </si>
  <si>
    <r>
      <t>Х</t>
    </r>
    <r>
      <rPr>
        <vertAlign val="subscript"/>
        <sz val="10"/>
        <rFont val="Arial Cyr"/>
        <family val="0"/>
      </rPr>
      <t>8</t>
    </r>
  </si>
  <si>
    <r>
      <t>Х</t>
    </r>
    <r>
      <rPr>
        <vertAlign val="subscript"/>
        <sz val="10"/>
        <rFont val="Arial Cyr"/>
        <family val="0"/>
      </rPr>
      <t>9</t>
    </r>
  </si>
  <si>
    <r>
      <t>Х</t>
    </r>
    <r>
      <rPr>
        <vertAlign val="subscript"/>
        <sz val="10"/>
        <rFont val="Arial Cyr"/>
        <family val="0"/>
      </rPr>
      <t>10</t>
    </r>
  </si>
  <si>
    <r>
      <t>Y</t>
    </r>
    <r>
      <rPr>
        <vertAlign val="subscript"/>
        <sz val="10"/>
        <rFont val="Arial Cyr"/>
        <family val="0"/>
      </rPr>
      <t>i</t>
    </r>
  </si>
  <si>
    <r>
      <t>p</t>
    </r>
    <r>
      <rPr>
        <vertAlign val="subscript"/>
        <sz val="10"/>
        <rFont val="Arial Cyr"/>
        <family val="0"/>
      </rPr>
      <t>i</t>
    </r>
  </si>
  <si>
    <r>
      <t>q</t>
    </r>
    <r>
      <rPr>
        <vertAlign val="subscript"/>
        <sz val="10"/>
        <rFont val="Arial Cyr"/>
        <family val="0"/>
      </rPr>
      <t>i</t>
    </r>
  </si>
  <si>
    <r>
      <t>p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>/q</t>
    </r>
    <r>
      <rPr>
        <vertAlign val="subscript"/>
        <sz val="10"/>
        <rFont val="Arial Cyr"/>
        <family val="0"/>
      </rPr>
      <t>i</t>
    </r>
  </si>
  <si>
    <r>
      <t>lnp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>/q</t>
    </r>
    <r>
      <rPr>
        <vertAlign val="subscript"/>
        <sz val="10"/>
        <rFont val="Arial Cyr"/>
        <family val="0"/>
      </rPr>
      <t>i</t>
    </r>
  </si>
  <si>
    <t> 1.</t>
  </si>
  <si>
    <t> 2.</t>
  </si>
  <si>
    <t> 3.</t>
  </si>
  <si>
    <t> 4.</t>
  </si>
  <si>
    <t> 5.</t>
  </si>
  <si>
    <t> 6.</t>
  </si>
  <si>
    <t> 7.</t>
  </si>
  <si>
    <t> 8.</t>
  </si>
  <si>
    <t> 9.</t>
  </si>
  <si>
    <t>10.</t>
  </si>
  <si>
    <t>11.</t>
  </si>
  <si>
    <t>12.</t>
  </si>
  <si>
    <t>13.</t>
  </si>
  <si>
    <r>
      <t>R</t>
    </r>
    <r>
      <rPr>
        <vertAlign val="subscript"/>
        <sz val="10"/>
        <rFont val="Arial Cyr"/>
        <family val="0"/>
      </rPr>
      <t>j</t>
    </r>
  </si>
  <si>
    <r>
      <t>W</t>
    </r>
    <r>
      <rPr>
        <vertAlign val="subscript"/>
        <sz val="10"/>
        <rFont val="Arial Cyr"/>
        <family val="0"/>
      </rPr>
      <t>j</t>
    </r>
  </si>
  <si>
    <r>
      <t>p</t>
    </r>
    <r>
      <rPr>
        <vertAlign val="subscript"/>
        <sz val="10"/>
        <rFont val="Arial Cyr"/>
        <family val="0"/>
      </rPr>
      <t>j</t>
    </r>
  </si>
  <si>
    <r>
      <t>q</t>
    </r>
    <r>
      <rPr>
        <vertAlign val="subscript"/>
        <sz val="10"/>
        <rFont val="Arial Cyr"/>
        <family val="0"/>
      </rPr>
      <t>j</t>
    </r>
  </si>
  <si>
    <r>
      <t>p</t>
    </r>
    <r>
      <rPr>
        <vertAlign val="subscript"/>
        <sz val="10"/>
        <rFont val="Arial Cyr"/>
        <family val="0"/>
      </rPr>
      <t>j</t>
    </r>
    <r>
      <rPr>
        <sz val="10"/>
        <rFont val="Arial Cyr"/>
        <family val="0"/>
      </rPr>
      <t>q</t>
    </r>
    <r>
      <rPr>
        <vertAlign val="subscript"/>
        <sz val="10"/>
        <rFont val="Arial Cyr"/>
        <family val="0"/>
      </rPr>
      <t>j</t>
    </r>
  </si>
  <si>
    <r>
      <t>q</t>
    </r>
    <r>
      <rPr>
        <vertAlign val="subscript"/>
        <sz val="10"/>
        <rFont val="Arial Cyr"/>
        <family val="0"/>
      </rPr>
      <t>j</t>
    </r>
    <r>
      <rPr>
        <sz val="10"/>
        <rFont val="Arial Cyr"/>
        <family val="0"/>
      </rPr>
      <t>/p</t>
    </r>
    <r>
      <rPr>
        <vertAlign val="subscript"/>
        <sz val="10"/>
        <rFont val="Arial Cyr"/>
        <family val="0"/>
      </rPr>
      <t>j</t>
    </r>
  </si>
  <si>
    <r>
      <t>lnq</t>
    </r>
    <r>
      <rPr>
        <vertAlign val="subscript"/>
        <sz val="10"/>
        <rFont val="Arial Cyr"/>
        <family val="0"/>
      </rPr>
      <t>j</t>
    </r>
    <r>
      <rPr>
        <sz val="10"/>
        <rFont val="Arial Cyr"/>
        <family val="0"/>
      </rPr>
      <t>/p</t>
    </r>
    <r>
      <rPr>
        <vertAlign val="subscript"/>
        <sz val="10"/>
        <rFont val="Arial Cyr"/>
        <family val="0"/>
      </rPr>
      <t>j</t>
    </r>
  </si>
  <si>
    <t>XiY</t>
  </si>
  <si>
    <t>Σxi^2</t>
  </si>
  <si>
    <t>SSi</t>
  </si>
  <si>
    <t>SPxy</t>
  </si>
  <si>
    <r>
      <t>r</t>
    </r>
    <r>
      <rPr>
        <vertAlign val="subscript"/>
        <sz val="12"/>
        <rFont val="Arial Cyr"/>
        <family val="0"/>
      </rPr>
      <t>xy</t>
    </r>
  </si>
  <si>
    <t>aj</t>
  </si>
  <si>
    <r>
      <t>a</t>
    </r>
    <r>
      <rPr>
        <vertAlign val="subscript"/>
        <sz val="12"/>
        <rFont val="Arial Cyr"/>
        <family val="0"/>
      </rPr>
      <t>j</t>
    </r>
  </si>
  <si>
    <t>2) очень низкая</t>
  </si>
  <si>
    <t>0,01- 0,34</t>
  </si>
  <si>
    <t xml:space="preserve">3) низкая </t>
  </si>
  <si>
    <t>0,35- 0, 64</t>
  </si>
  <si>
    <t xml:space="preserve">4) средняя </t>
  </si>
  <si>
    <t>0,65- 1,34</t>
  </si>
  <si>
    <t>5) высокая</t>
  </si>
  <si>
    <t>1,35- 1,69</t>
  </si>
  <si>
    <t>6) очень высокая</t>
  </si>
  <si>
    <t>&gt;1,70</t>
  </si>
  <si>
    <t>&gt;20</t>
  </si>
  <si>
    <t>1)  отсутств.</t>
  </si>
  <si>
    <t>5) отличная (perfect)</t>
  </si>
  <si>
    <t>A</t>
  </si>
  <si>
    <t>B</t>
  </si>
  <si>
    <t>C</t>
  </si>
  <si>
    <t>D</t>
  </si>
  <si>
    <t>E</t>
  </si>
  <si>
    <t>F</t>
  </si>
  <si>
    <t>G</t>
  </si>
  <si>
    <t xml:space="preserve">Дифф. спос-ть </t>
  </si>
  <si>
    <t xml:space="preserve">сложность </t>
  </si>
  <si>
    <t>Pj</t>
  </si>
  <si>
    <r>
      <t>X</t>
    </r>
    <r>
      <rPr>
        <vertAlign val="subscript"/>
        <sz val="10"/>
        <rFont val="Arial Cyr"/>
        <family val="0"/>
      </rPr>
      <t>5</t>
    </r>
  </si>
  <si>
    <t>Rating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</si>
</sst>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  <numFmt numFmtId="180" formatCode="#,##0.000_ ;\-#,##0.000\ "/>
    <numFmt numFmtId="181" formatCode="#,##0.0000_ ;\-#,##0.0000\ "/>
  </numFmts>
  <fonts count="17">
    <font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14"/>
      <name val="Arial Cyr"/>
      <family val="0"/>
    </font>
    <font>
      <sz val="14"/>
      <name val="Tahoma"/>
      <family val="0"/>
    </font>
    <font>
      <sz val="12"/>
      <name val="Arial Cyr"/>
      <family val="0"/>
    </font>
    <font>
      <vertAlign val="subscript"/>
      <sz val="12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.25"/>
      <name val="Arial Cyr"/>
      <family val="0"/>
    </font>
    <font>
      <sz val="4.5"/>
      <name val="Arial Cyr"/>
      <family val="0"/>
    </font>
    <font>
      <sz val="4.75"/>
      <name val="Arial Cyr"/>
      <family val="0"/>
    </font>
    <font>
      <b/>
      <i/>
      <sz val="10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74" fontId="0" fillId="0" borderId="0" xfId="0" applyNumberFormat="1" applyAlignment="1">
      <alignment vertical="top" wrapText="1"/>
    </xf>
    <xf numFmtId="174" fontId="0" fillId="0" borderId="0" xfId="0" applyNumberFormat="1" applyAlignment="1">
      <alignment horizontal="center" vertical="top" wrapText="1"/>
    </xf>
    <xf numFmtId="175" fontId="0" fillId="0" borderId="0" xfId="0" applyNumberForma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1" fontId="0" fillId="0" borderId="0" xfId="18" applyNumberFormat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justify" vertical="top" wrapText="1"/>
    </xf>
    <xf numFmtId="0" fontId="10" fillId="8" borderId="2" xfId="0" applyFont="1" applyFill="1" applyBorder="1" applyAlignment="1">
      <alignment/>
    </xf>
    <xf numFmtId="0" fontId="0" fillId="2" borderId="0" xfId="0" applyFill="1" applyAlignment="1">
      <alignment/>
    </xf>
    <xf numFmtId="175" fontId="0" fillId="9" borderId="0" xfId="0" applyNumberFormat="1" applyFill="1" applyAlignment="1">
      <alignment/>
    </xf>
    <xf numFmtId="175" fontId="0" fillId="4" borderId="0" xfId="0" applyNumberFormat="1" applyFill="1" applyAlignment="1">
      <alignment/>
    </xf>
    <xf numFmtId="175" fontId="0" fillId="5" borderId="0" xfId="0" applyNumberFormat="1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2" fontId="0" fillId="0" borderId="0" xfId="0" applyNumberFormat="1" applyAlignment="1">
      <alignment horizontal="center" vertical="top" wrapText="1"/>
    </xf>
    <xf numFmtId="181" fontId="0" fillId="0" borderId="0" xfId="0" applyNumberFormat="1" applyAlignment="1">
      <alignment vertical="top" wrapText="1"/>
    </xf>
    <xf numFmtId="175" fontId="0" fillId="0" borderId="0" xfId="0" applyNumberFormat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0" fillId="10" borderId="0" xfId="0" applyFill="1" applyAlignment="1">
      <alignment vertical="top" wrapText="1"/>
    </xf>
    <xf numFmtId="174" fontId="0" fillId="10" borderId="0" xfId="0" applyNumberFormat="1" applyFill="1" applyAlignment="1">
      <alignment vertical="top" wrapText="1"/>
    </xf>
    <xf numFmtId="0" fontId="6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9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Лист1!$P$2:$P$14</c:f>
              <c:numCache/>
            </c:numRef>
          </c:xVal>
          <c:yVal>
            <c:numRef>
              <c:f>Лист1!$R$2:$R$14</c:f>
              <c:numCache/>
            </c:numRef>
          </c:yVal>
          <c:smooth val="0"/>
        </c:ser>
        <c:axId val="65089722"/>
        <c:axId val="48936587"/>
      </c:scatterChart>
      <c:valAx>
        <c:axId val="6508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936587"/>
        <c:crosses val="autoZero"/>
        <c:crossBetween val="midCat"/>
        <c:dispUnits/>
      </c:valAx>
      <c:valAx>
        <c:axId val="48936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089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47625</xdr:rowOff>
    </xdr:from>
    <xdr:to>
      <xdr:col>22</xdr:col>
      <xdr:colOff>514350</xdr:colOff>
      <xdr:row>26</xdr:row>
      <xdr:rowOff>200025</xdr:rowOff>
    </xdr:to>
    <xdr:graphicFrame>
      <xdr:nvGraphicFramePr>
        <xdr:cNvPr id="1" name="Chart 5"/>
        <xdr:cNvGraphicFramePr/>
      </xdr:nvGraphicFramePr>
      <xdr:xfrm>
        <a:off x="10506075" y="47625"/>
        <a:ext cx="30575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6.125" style="0" customWidth="1"/>
    <col min="2" max="2" width="7.75390625" style="0" customWidth="1"/>
    <col min="3" max="3" width="7.625" style="0" customWidth="1"/>
    <col min="4" max="4" width="8.00390625" style="0" customWidth="1"/>
    <col min="5" max="6" width="7.75390625" style="0" customWidth="1"/>
    <col min="7" max="7" width="8.00390625" style="0" customWidth="1"/>
    <col min="8" max="8" width="7.75390625" style="0" customWidth="1"/>
    <col min="9" max="9" width="7.25390625" style="0" customWidth="1"/>
    <col min="10" max="10" width="7.75390625" style="0" customWidth="1"/>
    <col min="11" max="11" width="7.375" style="0" customWidth="1"/>
    <col min="12" max="12" width="6.375" style="0" customWidth="1"/>
    <col min="13" max="13" width="6.875" style="0" customWidth="1"/>
    <col min="14" max="14" width="7.25390625" style="0" customWidth="1"/>
    <col min="15" max="15" width="7.875" style="0" customWidth="1"/>
    <col min="16" max="16" width="10.25390625" style="0" customWidth="1"/>
    <col min="17" max="17" width="8.25390625" style="0" customWidth="1"/>
    <col min="18" max="18" width="6.875" style="0" customWidth="1"/>
    <col min="19" max="19" width="7.375" style="0" customWidth="1"/>
  </cols>
  <sheetData>
    <row r="1" spans="1:18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9" t="s">
        <v>67</v>
      </c>
      <c r="R1" t="s">
        <v>66</v>
      </c>
    </row>
    <row r="2" spans="1:18" ht="12.75" customHeight="1">
      <c r="A2" s="1" t="s">
        <v>16</v>
      </c>
      <c r="B2" s="1">
        <v>1</v>
      </c>
      <c r="C2" s="1">
        <v>1</v>
      </c>
      <c r="D2" s="1">
        <v>1</v>
      </c>
      <c r="E2" s="1">
        <v>0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f>SUM(B2:K2)</f>
        <v>9</v>
      </c>
      <c r="M2" s="1">
        <f>L2/10</f>
        <v>0.9</v>
      </c>
      <c r="N2" s="1">
        <f>1-M2</f>
        <v>0.09999999999999998</v>
      </c>
      <c r="O2" s="2">
        <f>M2/N2</f>
        <v>9.000000000000002</v>
      </c>
      <c r="P2" s="4">
        <f>LN(O2)</f>
        <v>2.1972245773362196</v>
      </c>
      <c r="Q2" s="30">
        <f>SUMPRODUCT(B2:K2,B$18:K$18)</f>
        <v>4.538461538461538</v>
      </c>
      <c r="R2" s="25">
        <f>EXP($R$18*P2-($R$17))/(1+EXP($R$18*P2-($R$17)))</f>
        <v>0.6804380143476643</v>
      </c>
    </row>
    <row r="3" spans="1:18" ht="12.75" customHeight="1">
      <c r="A3" s="1" t="s">
        <v>17</v>
      </c>
      <c r="B3" s="1">
        <v>1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0</v>
      </c>
      <c r="L3" s="1">
        <f aca="true" t="shared" si="0" ref="L3:L14">SUM(B3:K3)</f>
        <v>8</v>
      </c>
      <c r="M3" s="1">
        <f aca="true" t="shared" si="1" ref="M3:M14">L3/10</f>
        <v>0.8</v>
      </c>
      <c r="N3" s="1">
        <f aca="true" t="shared" si="2" ref="N3:N14">1-M3</f>
        <v>0.19999999999999996</v>
      </c>
      <c r="O3" s="2">
        <f aca="true" t="shared" si="3" ref="O3:O14">M3/N3</f>
        <v>4.000000000000001</v>
      </c>
      <c r="P3" s="4">
        <f aca="true" t="shared" si="4" ref="P3:P14">LN(O3)</f>
        <v>1.3862943611198908</v>
      </c>
      <c r="Q3" s="30">
        <f aca="true" t="shared" si="5" ref="Q3:Q14">SUMPRODUCT(B3:K3,B$18:K$18)</f>
        <v>3.846153846153846</v>
      </c>
      <c r="R3" s="25">
        <f aca="true" t="shared" si="6" ref="R3:R14">EXP($R$18*P3-($R$17))/(1+EXP($R$18*P3-($R$17)))</f>
        <v>0.5730503388796518</v>
      </c>
    </row>
    <row r="4" spans="1:18" ht="12.75" customHeight="1">
      <c r="A4" s="1" t="s">
        <v>18</v>
      </c>
      <c r="B4" s="1">
        <v>1</v>
      </c>
      <c r="C4" s="1">
        <v>1</v>
      </c>
      <c r="D4" s="1">
        <v>1</v>
      </c>
      <c r="E4" s="1">
        <v>1</v>
      </c>
      <c r="F4" s="1">
        <v>0</v>
      </c>
      <c r="G4" s="1">
        <v>1</v>
      </c>
      <c r="H4" s="1">
        <v>1</v>
      </c>
      <c r="I4" s="1">
        <v>0</v>
      </c>
      <c r="J4" s="1">
        <v>1</v>
      </c>
      <c r="K4" s="1">
        <v>0</v>
      </c>
      <c r="L4" s="1">
        <f t="shared" si="0"/>
        <v>7</v>
      </c>
      <c r="M4" s="1">
        <f t="shared" si="1"/>
        <v>0.7</v>
      </c>
      <c r="N4" s="1">
        <f t="shared" si="2"/>
        <v>0.30000000000000004</v>
      </c>
      <c r="O4" s="2">
        <f t="shared" si="3"/>
        <v>2.333333333333333</v>
      </c>
      <c r="P4" s="4">
        <f t="shared" si="4"/>
        <v>0.8472978603872034</v>
      </c>
      <c r="Q4" s="30">
        <f t="shared" si="5"/>
        <v>2.923076923076923</v>
      </c>
      <c r="R4" s="25">
        <f t="shared" si="6"/>
        <v>0.4968948914118619</v>
      </c>
    </row>
    <row r="5" spans="1:18" ht="12.75" customHeight="1">
      <c r="A5" s="1" t="s">
        <v>19</v>
      </c>
      <c r="B5" s="1">
        <v>1</v>
      </c>
      <c r="C5" s="1">
        <v>1</v>
      </c>
      <c r="D5" s="1">
        <v>1</v>
      </c>
      <c r="E5" s="1">
        <v>1</v>
      </c>
      <c r="F5" s="1">
        <v>0</v>
      </c>
      <c r="G5" s="1">
        <v>1</v>
      </c>
      <c r="H5" s="1">
        <v>0</v>
      </c>
      <c r="I5" s="1">
        <v>1</v>
      </c>
      <c r="J5" s="1">
        <v>0</v>
      </c>
      <c r="K5" s="1">
        <v>0</v>
      </c>
      <c r="L5" s="1">
        <f t="shared" si="0"/>
        <v>6</v>
      </c>
      <c r="M5" s="1">
        <f t="shared" si="1"/>
        <v>0.6</v>
      </c>
      <c r="N5" s="1">
        <f t="shared" si="2"/>
        <v>0.4</v>
      </c>
      <c r="O5" s="2">
        <f t="shared" si="3"/>
        <v>1.4999999999999998</v>
      </c>
      <c r="P5" s="4">
        <f t="shared" si="4"/>
        <v>0.4054651081081642</v>
      </c>
      <c r="Q5" s="30">
        <f t="shared" si="5"/>
        <v>2.230769230769231</v>
      </c>
      <c r="R5" s="25">
        <f t="shared" si="6"/>
        <v>0.4344161962598537</v>
      </c>
    </row>
    <row r="6" spans="1:18" ht="12.75" customHeight="1">
      <c r="A6" s="1" t="s">
        <v>20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6</v>
      </c>
      <c r="M6" s="1">
        <f t="shared" si="1"/>
        <v>0.6</v>
      </c>
      <c r="N6" s="1">
        <f t="shared" si="2"/>
        <v>0.4</v>
      </c>
      <c r="O6" s="2">
        <f t="shared" si="3"/>
        <v>1.4999999999999998</v>
      </c>
      <c r="P6" s="4">
        <f t="shared" si="4"/>
        <v>0.4054651081081642</v>
      </c>
      <c r="Q6" s="30">
        <f t="shared" si="5"/>
        <v>2.0769230769230766</v>
      </c>
      <c r="R6" s="25">
        <f t="shared" si="6"/>
        <v>0.4344161962598537</v>
      </c>
    </row>
    <row r="7" spans="1:18" ht="12.75" customHeight="1">
      <c r="A7" s="1" t="s">
        <v>21</v>
      </c>
      <c r="B7" s="1">
        <v>1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f t="shared" si="0"/>
        <v>5</v>
      </c>
      <c r="M7" s="1">
        <f t="shared" si="1"/>
        <v>0.5</v>
      </c>
      <c r="N7" s="1">
        <f t="shared" si="2"/>
        <v>0.5</v>
      </c>
      <c r="O7" s="2">
        <f t="shared" si="3"/>
        <v>1</v>
      </c>
      <c r="P7" s="4">
        <f t="shared" si="4"/>
        <v>0</v>
      </c>
      <c r="Q7" s="30">
        <f t="shared" si="5"/>
        <v>1.6153846153846154</v>
      </c>
      <c r="R7" s="25">
        <f t="shared" si="6"/>
        <v>0.3788118348221669</v>
      </c>
    </row>
    <row r="8" spans="1:18" ht="12.75" customHeight="1">
      <c r="A8" s="1" t="s">
        <v>22</v>
      </c>
      <c r="B8" s="1">
        <v>1</v>
      </c>
      <c r="C8" s="1">
        <v>1</v>
      </c>
      <c r="D8" s="1">
        <v>0</v>
      </c>
      <c r="E8" s="1">
        <v>1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f t="shared" si="0"/>
        <v>5</v>
      </c>
      <c r="M8" s="1">
        <f t="shared" si="1"/>
        <v>0.5</v>
      </c>
      <c r="N8" s="1">
        <f t="shared" si="2"/>
        <v>0.5</v>
      </c>
      <c r="O8" s="2">
        <f t="shared" si="3"/>
        <v>1</v>
      </c>
      <c r="P8" s="4">
        <f t="shared" si="4"/>
        <v>0</v>
      </c>
      <c r="Q8" s="30">
        <f t="shared" si="5"/>
        <v>1.8461538461538463</v>
      </c>
      <c r="R8" s="25">
        <f t="shared" si="6"/>
        <v>0.3788118348221669</v>
      </c>
    </row>
    <row r="9" spans="1:18" ht="12.75" customHeight="1">
      <c r="A9" s="1" t="s">
        <v>23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5</v>
      </c>
      <c r="M9" s="1">
        <f t="shared" si="1"/>
        <v>0.5</v>
      </c>
      <c r="N9" s="1">
        <f t="shared" si="2"/>
        <v>0.5</v>
      </c>
      <c r="O9" s="2">
        <f t="shared" si="3"/>
        <v>1</v>
      </c>
      <c r="P9" s="4">
        <f t="shared" si="4"/>
        <v>0</v>
      </c>
      <c r="Q9" s="30">
        <f t="shared" si="5"/>
        <v>1.5384615384615383</v>
      </c>
      <c r="R9" s="25">
        <f t="shared" si="6"/>
        <v>0.3788118348221669</v>
      </c>
    </row>
    <row r="10" spans="1:18" ht="12.75" customHeight="1">
      <c r="A10" s="1" t="s">
        <v>24</v>
      </c>
      <c r="B10" s="1">
        <v>1</v>
      </c>
      <c r="C10" s="1">
        <v>0</v>
      </c>
      <c r="D10" s="1">
        <v>1</v>
      </c>
      <c r="E10" s="1">
        <v>0</v>
      </c>
      <c r="F10" s="1">
        <v>1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4</v>
      </c>
      <c r="M10" s="1">
        <f t="shared" si="1"/>
        <v>0.4</v>
      </c>
      <c r="N10" s="1">
        <f t="shared" si="2"/>
        <v>0.6</v>
      </c>
      <c r="O10" s="2">
        <f t="shared" si="3"/>
        <v>0.6666666666666667</v>
      </c>
      <c r="P10" s="4">
        <f t="shared" si="4"/>
        <v>-0.4054651081081643</v>
      </c>
      <c r="Q10" s="30">
        <f t="shared" si="5"/>
        <v>1.4615384615384615</v>
      </c>
      <c r="R10" s="25">
        <f t="shared" si="6"/>
        <v>0.32621960494635355</v>
      </c>
    </row>
    <row r="11" spans="1:18" ht="12.75" customHeight="1">
      <c r="A11" s="1" t="s">
        <v>25</v>
      </c>
      <c r="B11" s="1">
        <v>0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1</v>
      </c>
      <c r="L11" s="1">
        <f t="shared" si="0"/>
        <v>4</v>
      </c>
      <c r="M11" s="1">
        <f t="shared" si="1"/>
        <v>0.4</v>
      </c>
      <c r="N11" s="1">
        <f t="shared" si="2"/>
        <v>0.6</v>
      </c>
      <c r="O11" s="2">
        <f t="shared" si="3"/>
        <v>0.6666666666666667</v>
      </c>
      <c r="P11" s="4">
        <f t="shared" si="4"/>
        <v>-0.4054651081081643</v>
      </c>
      <c r="Q11" s="30">
        <f t="shared" si="5"/>
        <v>2</v>
      </c>
      <c r="R11" s="25">
        <f t="shared" si="6"/>
        <v>0.32621960494635355</v>
      </c>
    </row>
    <row r="12" spans="1:18" ht="12.75" customHeight="1">
      <c r="A12" s="1" t="s">
        <v>26</v>
      </c>
      <c r="B12" s="1">
        <v>1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3</v>
      </c>
      <c r="M12" s="1">
        <f t="shared" si="1"/>
        <v>0.3</v>
      </c>
      <c r="N12" s="1">
        <f t="shared" si="2"/>
        <v>0.7</v>
      </c>
      <c r="O12" s="2">
        <f t="shared" si="3"/>
        <v>0.4285714285714286</v>
      </c>
      <c r="P12" s="4">
        <f t="shared" si="4"/>
        <v>-0.8472978603872036</v>
      </c>
      <c r="Q12" s="30">
        <f t="shared" si="5"/>
        <v>0.5384615384615384</v>
      </c>
      <c r="R12" s="25">
        <f t="shared" si="6"/>
        <v>0.2735334984605589</v>
      </c>
    </row>
    <row r="13" spans="1:18" ht="12.75" customHeight="1">
      <c r="A13" s="1" t="s">
        <v>27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2</v>
      </c>
      <c r="M13" s="1">
        <f t="shared" si="1"/>
        <v>0.2</v>
      </c>
      <c r="N13" s="1">
        <f t="shared" si="2"/>
        <v>0.8</v>
      </c>
      <c r="O13" s="2">
        <f t="shared" si="3"/>
        <v>0.25</v>
      </c>
      <c r="P13" s="4">
        <f t="shared" si="4"/>
        <v>-1.3862943611198906</v>
      </c>
      <c r="Q13" s="30">
        <f t="shared" si="5"/>
        <v>0.23076923076923073</v>
      </c>
      <c r="R13" s="25">
        <f t="shared" si="6"/>
        <v>0.2169556604456959</v>
      </c>
    </row>
    <row r="14" spans="1:18" ht="12.75" customHeight="1">
      <c r="A14" s="1" t="s">
        <v>28</v>
      </c>
      <c r="B14" s="1"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1</v>
      </c>
      <c r="M14" s="1">
        <f t="shared" si="1"/>
        <v>0.1</v>
      </c>
      <c r="N14" s="1">
        <f t="shared" si="2"/>
        <v>0.9</v>
      </c>
      <c r="O14" s="2">
        <f t="shared" si="3"/>
        <v>0.11111111111111112</v>
      </c>
      <c r="P14" s="4">
        <f t="shared" si="4"/>
        <v>-2.197224577336219</v>
      </c>
      <c r="Q14" s="30">
        <f t="shared" si="5"/>
        <v>0.07692307692307687</v>
      </c>
      <c r="R14" s="25">
        <f t="shared" si="6"/>
        <v>0.14868220276502006</v>
      </c>
    </row>
    <row r="15" spans="1:18" ht="12.75">
      <c r="A15" s="1" t="s">
        <v>29</v>
      </c>
      <c r="B15" s="1">
        <f>SUM(B2:B14)</f>
        <v>12</v>
      </c>
      <c r="C15" s="1">
        <f aca="true" t="shared" si="7" ref="C15:L15">SUM(C2:C14)</f>
        <v>11</v>
      </c>
      <c r="D15" s="1">
        <f t="shared" si="7"/>
        <v>9</v>
      </c>
      <c r="E15" s="1">
        <f t="shared" si="7"/>
        <v>7</v>
      </c>
      <c r="F15" s="1">
        <f t="shared" si="7"/>
        <v>6</v>
      </c>
      <c r="G15" s="1">
        <f t="shared" si="7"/>
        <v>6</v>
      </c>
      <c r="H15" s="1">
        <f t="shared" si="7"/>
        <v>5</v>
      </c>
      <c r="I15" s="1">
        <f t="shared" si="7"/>
        <v>4</v>
      </c>
      <c r="J15" s="1">
        <f t="shared" si="7"/>
        <v>3</v>
      </c>
      <c r="K15" s="1">
        <f t="shared" si="7"/>
        <v>2</v>
      </c>
      <c r="L15" s="1">
        <f t="shared" si="7"/>
        <v>65</v>
      </c>
      <c r="M15" s="2"/>
      <c r="N15" s="2"/>
      <c r="O15" s="2"/>
      <c r="P15" s="4">
        <f>AVERAGE(P2:P14)</f>
        <v>0</v>
      </c>
      <c r="Q15" s="4"/>
      <c r="R15" s="2"/>
    </row>
    <row r="16" spans="1:18" ht="12.75">
      <c r="A16" s="1" t="s">
        <v>30</v>
      </c>
      <c r="B16" s="1">
        <f>13-B15</f>
        <v>1</v>
      </c>
      <c r="C16" s="1">
        <f aca="true" t="shared" si="8" ref="C16:K16">13-C15</f>
        <v>2</v>
      </c>
      <c r="D16" s="1">
        <f t="shared" si="8"/>
        <v>4</v>
      </c>
      <c r="E16" s="1">
        <f t="shared" si="8"/>
        <v>6</v>
      </c>
      <c r="F16" s="1">
        <f t="shared" si="8"/>
        <v>7</v>
      </c>
      <c r="G16" s="1">
        <f t="shared" si="8"/>
        <v>7</v>
      </c>
      <c r="H16" s="1">
        <f t="shared" si="8"/>
        <v>8</v>
      </c>
      <c r="I16" s="1">
        <f t="shared" si="8"/>
        <v>9</v>
      </c>
      <c r="J16" s="1">
        <f t="shared" si="8"/>
        <v>10</v>
      </c>
      <c r="K16" s="1">
        <f t="shared" si="8"/>
        <v>11</v>
      </c>
      <c r="L16" s="24" t="s">
        <v>64</v>
      </c>
      <c r="M16" s="2"/>
      <c r="N16" s="2"/>
      <c r="O16" s="2"/>
      <c r="P16" s="2"/>
      <c r="Q16" s="2"/>
      <c r="R16" s="2"/>
    </row>
    <row r="17" spans="1:18" ht="15">
      <c r="A17" s="1" t="s">
        <v>31</v>
      </c>
      <c r="B17" s="6">
        <f>B15/13</f>
        <v>0.9230769230769231</v>
      </c>
      <c r="C17" s="6">
        <f aca="true" t="shared" si="9" ref="C17:L17">C15/13</f>
        <v>0.8461538461538461</v>
      </c>
      <c r="D17" s="6">
        <f t="shared" si="9"/>
        <v>0.6923076923076923</v>
      </c>
      <c r="E17" s="6">
        <f t="shared" si="9"/>
        <v>0.5384615384615384</v>
      </c>
      <c r="F17" s="6">
        <f t="shared" si="9"/>
        <v>0.46153846153846156</v>
      </c>
      <c r="G17" s="6">
        <f t="shared" si="9"/>
        <v>0.46153846153846156</v>
      </c>
      <c r="H17" s="6">
        <f t="shared" si="9"/>
        <v>0.38461538461538464</v>
      </c>
      <c r="I17" s="6">
        <f t="shared" si="9"/>
        <v>0.3076923076923077</v>
      </c>
      <c r="J17" s="6">
        <f t="shared" si="9"/>
        <v>0.23076923076923078</v>
      </c>
      <c r="K17" s="6">
        <f t="shared" si="9"/>
        <v>0.15384615384615385</v>
      </c>
      <c r="L17" s="6">
        <f t="shared" si="9"/>
        <v>5</v>
      </c>
      <c r="M17" s="2"/>
      <c r="N17" s="2"/>
      <c r="O17" s="2"/>
      <c r="Q17" s="31" t="s">
        <v>40</v>
      </c>
      <c r="R17" s="26">
        <f>F26</f>
        <v>0.4945944357895451</v>
      </c>
    </row>
    <row r="18" spans="1:18" ht="15">
      <c r="A18" s="1" t="s">
        <v>32</v>
      </c>
      <c r="B18" s="6">
        <f>1-B17</f>
        <v>0.07692307692307687</v>
      </c>
      <c r="C18" s="6">
        <f aca="true" t="shared" si="10" ref="C18:K18">1-C17</f>
        <v>0.15384615384615385</v>
      </c>
      <c r="D18" s="6">
        <f t="shared" si="10"/>
        <v>0.3076923076923077</v>
      </c>
      <c r="E18" s="6">
        <f t="shared" si="10"/>
        <v>0.46153846153846156</v>
      </c>
      <c r="F18" s="6">
        <f t="shared" si="10"/>
        <v>0.5384615384615384</v>
      </c>
      <c r="G18" s="6">
        <f t="shared" si="10"/>
        <v>0.5384615384615384</v>
      </c>
      <c r="H18" s="6">
        <f t="shared" si="10"/>
        <v>0.6153846153846154</v>
      </c>
      <c r="I18" s="6">
        <f t="shared" si="10"/>
        <v>0.6923076923076923</v>
      </c>
      <c r="J18" s="6">
        <f t="shared" si="10"/>
        <v>0.7692307692307692</v>
      </c>
      <c r="K18" s="6">
        <f t="shared" si="10"/>
        <v>0.8461538461538461</v>
      </c>
      <c r="L18" s="2"/>
      <c r="M18" s="2"/>
      <c r="N18" s="2"/>
      <c r="O18" s="2"/>
      <c r="Q18" s="31" t="s">
        <v>42</v>
      </c>
      <c r="R18" s="27">
        <f>F27</f>
        <v>0.5690724175095</v>
      </c>
    </row>
    <row r="19" spans="1:18" ht="12.75">
      <c r="A19" s="1" t="s">
        <v>33</v>
      </c>
      <c r="B19" s="6">
        <f>B17*B18</f>
        <v>0.07100591715976327</v>
      </c>
      <c r="C19" s="6">
        <f aca="true" t="shared" si="11" ref="C19:K19">C17*C18</f>
        <v>0.1301775147928994</v>
      </c>
      <c r="D19" s="6">
        <f t="shared" si="11"/>
        <v>0.21301775147928995</v>
      </c>
      <c r="E19" s="6">
        <f t="shared" si="11"/>
        <v>0.2485207100591716</v>
      </c>
      <c r="F19" s="6">
        <f t="shared" si="11"/>
        <v>0.2485207100591716</v>
      </c>
      <c r="G19" s="6">
        <f t="shared" si="11"/>
        <v>0.2485207100591716</v>
      </c>
      <c r="H19" s="6">
        <f t="shared" si="11"/>
        <v>0.2366863905325444</v>
      </c>
      <c r="I19" s="6">
        <f t="shared" si="11"/>
        <v>0.21301775147928995</v>
      </c>
      <c r="J19" s="6">
        <f t="shared" si="11"/>
        <v>0.17751479289940827</v>
      </c>
      <c r="K19" s="6">
        <f t="shared" si="11"/>
        <v>0.1301775147928994</v>
      </c>
      <c r="L19" s="2"/>
      <c r="M19" s="2"/>
      <c r="N19" s="2"/>
      <c r="O19" s="2"/>
      <c r="P19" s="2"/>
      <c r="Q19" s="2"/>
      <c r="R19" s="2"/>
    </row>
    <row r="20" spans="1:18" ht="12.75">
      <c r="A20" s="1" t="s">
        <v>34</v>
      </c>
      <c r="B20" s="5">
        <f>B18/B17</f>
        <v>0.08333333333333327</v>
      </c>
      <c r="C20" s="5">
        <f aca="true" t="shared" si="12" ref="C20:K20">C18/C17</f>
        <v>0.18181818181818182</v>
      </c>
      <c r="D20" s="5">
        <f t="shared" si="12"/>
        <v>0.4444444444444445</v>
      </c>
      <c r="E20" s="5">
        <f t="shared" si="12"/>
        <v>0.8571428571428572</v>
      </c>
      <c r="F20" s="5">
        <f t="shared" si="12"/>
        <v>1.1666666666666665</v>
      </c>
      <c r="G20" s="5">
        <f t="shared" si="12"/>
        <v>1.1666666666666665</v>
      </c>
      <c r="H20" s="5">
        <f t="shared" si="12"/>
        <v>1.6</v>
      </c>
      <c r="I20" s="5">
        <f t="shared" si="12"/>
        <v>2.25</v>
      </c>
      <c r="J20" s="5">
        <f t="shared" si="12"/>
        <v>3.333333333333333</v>
      </c>
      <c r="K20" s="5">
        <f t="shared" si="12"/>
        <v>5.5</v>
      </c>
      <c r="L20" s="2"/>
      <c r="M20" s="2"/>
      <c r="N20" s="2"/>
      <c r="O20" s="2"/>
      <c r="P20" s="2"/>
      <c r="Q20" s="2"/>
      <c r="R20" s="2"/>
    </row>
    <row r="21" spans="1:18" ht="12.75">
      <c r="A21" s="1" t="s">
        <v>35</v>
      </c>
      <c r="B21" s="6">
        <f>LN(B20)</f>
        <v>-2.4849066497880012</v>
      </c>
      <c r="C21" s="6">
        <f aca="true" t="shared" si="13" ref="C21:K21">LN(C20)</f>
        <v>-1.7047480922384253</v>
      </c>
      <c r="D21" s="6">
        <f t="shared" si="13"/>
        <v>-0.8109302162163287</v>
      </c>
      <c r="E21" s="6">
        <f t="shared" si="13"/>
        <v>-0.15415067982725822</v>
      </c>
      <c r="F21" s="6">
        <f t="shared" si="13"/>
        <v>0.15415067982725816</v>
      </c>
      <c r="G21" s="6">
        <f t="shared" si="13"/>
        <v>0.15415067982725816</v>
      </c>
      <c r="H21" s="6">
        <f t="shared" si="13"/>
        <v>0.47000362924573563</v>
      </c>
      <c r="I21" s="6">
        <f t="shared" si="13"/>
        <v>0.8109302162163288</v>
      </c>
      <c r="J21" s="6">
        <f t="shared" si="13"/>
        <v>1.203972804325936</v>
      </c>
      <c r="K21" s="6">
        <f t="shared" si="13"/>
        <v>1.7047480922384253</v>
      </c>
      <c r="L21" s="2"/>
      <c r="M21" s="2"/>
      <c r="N21" s="2"/>
      <c r="O21" s="2"/>
      <c r="P21" s="2"/>
      <c r="Q21" s="2"/>
      <c r="R21" s="2"/>
    </row>
    <row r="22" spans="1:18" ht="12.75">
      <c r="A22" s="2" t="s">
        <v>36</v>
      </c>
      <c r="B22" s="3">
        <f>B2*$L2+B3*$L3+B4*$L4+B5*$L5+B6*$L6+B7*$L7+B8*$L8+B9*$L9+B10*$L10+B11*$L11+B12*$L12+B13*$L13</f>
        <v>60</v>
      </c>
      <c r="C22" s="3">
        <f aca="true" t="shared" si="14" ref="C22:L22">C2*$L2+C3*$L3+C4*$L4+C5*$L5+C6*$L6+C7*$L7+C8*$L8+C9*$L9+C10*$L10+C11*$L11+C12*$L12+C13*$L13</f>
        <v>60</v>
      </c>
      <c r="D22" s="3">
        <f t="shared" si="14"/>
        <v>49</v>
      </c>
      <c r="E22" s="3">
        <f t="shared" si="14"/>
        <v>42</v>
      </c>
      <c r="F22" s="3">
        <f t="shared" si="14"/>
        <v>37</v>
      </c>
      <c r="G22" s="3">
        <f t="shared" si="14"/>
        <v>40</v>
      </c>
      <c r="H22" s="3">
        <f t="shared" si="14"/>
        <v>34</v>
      </c>
      <c r="I22" s="3">
        <f t="shared" si="14"/>
        <v>27</v>
      </c>
      <c r="J22" s="3">
        <f t="shared" si="14"/>
        <v>24</v>
      </c>
      <c r="K22" s="3">
        <f t="shared" si="14"/>
        <v>13</v>
      </c>
      <c r="L22" s="3">
        <f t="shared" si="14"/>
        <v>386</v>
      </c>
      <c r="M22" s="3"/>
      <c r="N22" s="3"/>
      <c r="O22" s="3"/>
      <c r="P22" s="3"/>
      <c r="Q22" s="3"/>
      <c r="R22" s="3"/>
    </row>
    <row r="23" spans="1:12" ht="12.75">
      <c r="A23" s="2" t="s">
        <v>37</v>
      </c>
      <c r="B23">
        <f>B2^2+B3^2+B4^2+B5^2+B6^2+B7^2+B8^2+B9^2+B10^2+B11^2+B12^2+B13^2+B14^2</f>
        <v>12</v>
      </c>
      <c r="C23">
        <f aca="true" t="shared" si="15" ref="C23:L23">C2^2+C3^2+C4^2+C5^2+C6^2+C7^2+C8^2+C9^2+C10^2+C11^2+C12^2+C13^2+C14^2</f>
        <v>11</v>
      </c>
      <c r="D23">
        <f t="shared" si="15"/>
        <v>9</v>
      </c>
      <c r="E23">
        <f t="shared" si="15"/>
        <v>7</v>
      </c>
      <c r="F23">
        <f t="shared" si="15"/>
        <v>6</v>
      </c>
      <c r="G23">
        <f t="shared" si="15"/>
        <v>6</v>
      </c>
      <c r="H23">
        <f t="shared" si="15"/>
        <v>5</v>
      </c>
      <c r="I23">
        <f t="shared" si="15"/>
        <v>4</v>
      </c>
      <c r="J23">
        <f t="shared" si="15"/>
        <v>3</v>
      </c>
      <c r="K23">
        <f t="shared" si="15"/>
        <v>2</v>
      </c>
      <c r="L23">
        <f t="shared" si="15"/>
        <v>387</v>
      </c>
    </row>
    <row r="24" spans="1:12" ht="12.75">
      <c r="A24" s="1" t="s">
        <v>38</v>
      </c>
      <c r="B24">
        <f>B23-(B15*B15/13)</f>
        <v>0.9230769230769234</v>
      </c>
      <c r="C24">
        <f aca="true" t="shared" si="16" ref="C24:K24">C23-(C15*C15/13)</f>
        <v>1.6923076923076916</v>
      </c>
      <c r="D24">
        <f t="shared" si="16"/>
        <v>2.769230769230769</v>
      </c>
      <c r="E24">
        <f t="shared" si="16"/>
        <v>3.230769230769231</v>
      </c>
      <c r="F24">
        <f t="shared" si="16"/>
        <v>3.230769230769231</v>
      </c>
      <c r="G24">
        <f t="shared" si="16"/>
        <v>3.230769230769231</v>
      </c>
      <c r="H24">
        <f t="shared" si="16"/>
        <v>3.0769230769230766</v>
      </c>
      <c r="I24">
        <f t="shared" si="16"/>
        <v>2.769230769230769</v>
      </c>
      <c r="J24">
        <f t="shared" si="16"/>
        <v>2.3076923076923075</v>
      </c>
      <c r="K24">
        <f t="shared" si="16"/>
        <v>1.6923076923076923</v>
      </c>
      <c r="L24">
        <f>L23-(L15*L15/13)</f>
        <v>62</v>
      </c>
    </row>
    <row r="25" spans="1:11" ht="12.75">
      <c r="A25" s="1" t="s">
        <v>39</v>
      </c>
      <c r="B25">
        <f>B22-(B15*$L15/13)</f>
        <v>0</v>
      </c>
      <c r="C25">
        <f aca="true" t="shared" si="17" ref="C25:K25">C22-(C15*$L15/13)</f>
        <v>5</v>
      </c>
      <c r="D25">
        <f t="shared" si="17"/>
        <v>4</v>
      </c>
      <c r="E25">
        <f t="shared" si="17"/>
        <v>7</v>
      </c>
      <c r="F25">
        <f t="shared" si="17"/>
        <v>7</v>
      </c>
      <c r="G25">
        <f t="shared" si="17"/>
        <v>10</v>
      </c>
      <c r="H25">
        <f t="shared" si="17"/>
        <v>9</v>
      </c>
      <c r="I25">
        <f t="shared" si="17"/>
        <v>7</v>
      </c>
      <c r="J25">
        <f t="shared" si="17"/>
        <v>9</v>
      </c>
      <c r="K25">
        <f t="shared" si="17"/>
        <v>3</v>
      </c>
    </row>
    <row r="26" spans="1:11" ht="19.5">
      <c r="A26" s="7" t="s">
        <v>40</v>
      </c>
      <c r="B26" s="8">
        <f aca="true" t="shared" si="18" ref="B26:G26">B25/(SQRT(B24*$L$24))</f>
        <v>0</v>
      </c>
      <c r="C26" s="8">
        <f t="shared" si="18"/>
        <v>0.4881288710181029</v>
      </c>
      <c r="D26" s="8">
        <f t="shared" si="18"/>
        <v>0.30527031325975035</v>
      </c>
      <c r="E26" s="8">
        <f t="shared" si="18"/>
        <v>0.4945944357895451</v>
      </c>
      <c r="F26" s="8">
        <f t="shared" si="18"/>
        <v>0.4945944357895451</v>
      </c>
      <c r="G26" s="8">
        <f t="shared" si="18"/>
        <v>0.7065634796993502</v>
      </c>
      <c r="H26" s="8">
        <f>H25/(SQRT(H24*$L$24))</f>
        <v>0.6516109070553903</v>
      </c>
      <c r="I26" s="8">
        <f>I25/(SQRT(I24*$L$24))</f>
        <v>0.5342230482045631</v>
      </c>
      <c r="J26" s="8">
        <f>J25/(SQRT(J24*$L$24))</f>
        <v>0.7524154651906516</v>
      </c>
      <c r="K26" s="8">
        <f>K25/(SQRT(K24*$L$24))</f>
        <v>0.2928773226108617</v>
      </c>
    </row>
    <row r="27" spans="1:11" ht="19.5">
      <c r="A27" s="7" t="s">
        <v>42</v>
      </c>
      <c r="B27" s="19">
        <f>B26/SQRT(1-B26*B26)</f>
        <v>0</v>
      </c>
      <c r="C27" s="21">
        <f aca="true" t="shared" si="19" ref="C27:K27">C26/SQRT(1-C26*C26)</f>
        <v>0.5592859465167405</v>
      </c>
      <c r="D27" s="20">
        <f t="shared" si="19"/>
        <v>0.3205726102133062</v>
      </c>
      <c r="E27" s="21">
        <f t="shared" si="19"/>
        <v>0.5690724175095</v>
      </c>
      <c r="F27" s="21">
        <f t="shared" si="19"/>
        <v>0.5690724175095</v>
      </c>
      <c r="G27" s="22">
        <f t="shared" si="19"/>
        <v>0.998465079678515</v>
      </c>
      <c r="H27" s="22">
        <f t="shared" si="19"/>
        <v>0.8590178711023192</v>
      </c>
      <c r="I27" s="21">
        <f t="shared" si="19"/>
        <v>0.6319596828535434</v>
      </c>
      <c r="J27" s="22">
        <f t="shared" si="19"/>
        <v>1.1422927443324884</v>
      </c>
      <c r="K27" s="20">
        <f t="shared" si="19"/>
        <v>0.3063089623779221</v>
      </c>
    </row>
    <row r="28" spans="2:17" ht="24.75" customHeight="1">
      <c r="B28" s="23" t="str">
        <f>IF(B27&gt;20,"A",IF(B27&gt;1.7,"B",IF(B27&gt;1.35,"C",IF(B27&gt;0.65,"D",IF(B27&gt;0.35,"E",IF(B27&gt;0,"F","G"))))))</f>
        <v>G</v>
      </c>
      <c r="C28" s="23" t="str">
        <f aca="true" t="shared" si="20" ref="C28:K28">IF(C27&gt;20,"A",IF(C27&gt;1.7,"B",IF(C27&gt;1.35,"C",IF(C27&gt;0.65,"D",IF(C27&gt;0.35,"E",IF(C27&gt;0,"F","G"))))))</f>
        <v>E</v>
      </c>
      <c r="D28" s="23" t="str">
        <f t="shared" si="20"/>
        <v>F</v>
      </c>
      <c r="E28" s="23" t="str">
        <f t="shared" si="20"/>
        <v>E</v>
      </c>
      <c r="F28" s="23" t="str">
        <f t="shared" si="20"/>
        <v>E</v>
      </c>
      <c r="G28" s="23" t="str">
        <f t="shared" si="20"/>
        <v>D</v>
      </c>
      <c r="H28" s="23" t="str">
        <f t="shared" si="20"/>
        <v>D</v>
      </c>
      <c r="I28" s="23" t="str">
        <f t="shared" si="20"/>
        <v>E</v>
      </c>
      <c r="J28" s="23" t="str">
        <f t="shared" si="20"/>
        <v>D</v>
      </c>
      <c r="K28" s="23" t="str">
        <f t="shared" si="20"/>
        <v>F</v>
      </c>
      <c r="O28" s="10" t="s">
        <v>63</v>
      </c>
      <c r="P28" s="11" t="s">
        <v>41</v>
      </c>
      <c r="Q28" s="28"/>
    </row>
    <row r="29" spans="1:17" ht="25.5">
      <c r="A29" t="s">
        <v>65</v>
      </c>
      <c r="B29">
        <f>EXP(B27*($P$15-B21))/(1+EXP(B27*($P$15-B21)))</f>
        <v>0.5</v>
      </c>
      <c r="C29">
        <f aca="true" t="shared" si="21" ref="C29:K29">EXP(C27*($P$15-C21))/(1+EXP(C27*($P$15-C21)))</f>
        <v>0.7218067947043335</v>
      </c>
      <c r="D29">
        <f t="shared" si="21"/>
        <v>0.5646269544994225</v>
      </c>
      <c r="E29">
        <f t="shared" si="21"/>
        <v>0.5219166721826702</v>
      </c>
      <c r="F29">
        <f t="shared" si="21"/>
        <v>0.47808332781732976</v>
      </c>
      <c r="G29">
        <f t="shared" si="21"/>
        <v>0.4615972643127423</v>
      </c>
      <c r="H29">
        <f t="shared" si="21"/>
        <v>0.40041373307298994</v>
      </c>
      <c r="I29">
        <f t="shared" si="21"/>
        <v>0.37461345983249883</v>
      </c>
      <c r="J29">
        <f t="shared" si="21"/>
        <v>0.20176660858731973</v>
      </c>
      <c r="K29">
        <f t="shared" si="21"/>
        <v>0.3723427072165014</v>
      </c>
      <c r="O29" s="10" t="s">
        <v>54</v>
      </c>
      <c r="P29" s="12">
        <v>0</v>
      </c>
      <c r="Q29" t="s">
        <v>62</v>
      </c>
    </row>
    <row r="30" spans="15:17" ht="25.5">
      <c r="O30" s="10" t="s">
        <v>43</v>
      </c>
      <c r="P30" s="13" t="s">
        <v>44</v>
      </c>
      <c r="Q30" t="s">
        <v>61</v>
      </c>
    </row>
    <row r="31" spans="15:17" ht="13.5" customHeight="1">
      <c r="O31" s="10" t="s">
        <v>45</v>
      </c>
      <c r="P31" s="14" t="s">
        <v>46</v>
      </c>
      <c r="Q31" t="s">
        <v>60</v>
      </c>
    </row>
    <row r="32" spans="15:17" ht="25.5">
      <c r="O32" s="10" t="s">
        <v>47</v>
      </c>
      <c r="P32" s="15" t="s">
        <v>48</v>
      </c>
      <c r="Q32" t="s">
        <v>59</v>
      </c>
    </row>
    <row r="33" spans="15:17" ht="25.5">
      <c r="O33" s="10" t="s">
        <v>49</v>
      </c>
      <c r="P33" s="16" t="s">
        <v>50</v>
      </c>
      <c r="Q33" t="s">
        <v>58</v>
      </c>
    </row>
    <row r="34" spans="15:17" ht="25.5">
      <c r="O34" s="10" t="s">
        <v>51</v>
      </c>
      <c r="P34" s="17" t="s">
        <v>52</v>
      </c>
      <c r="Q34" t="s">
        <v>57</v>
      </c>
    </row>
    <row r="35" spans="15:17" ht="38.25">
      <c r="O35" s="10" t="s">
        <v>55</v>
      </c>
      <c r="P35" s="18" t="s">
        <v>53</v>
      </c>
      <c r="Q35" t="s">
        <v>56</v>
      </c>
    </row>
    <row r="36" spans="14:15" ht="12.75">
      <c r="N36" s="9"/>
      <c r="O36" s="9"/>
    </row>
    <row r="37" spans="14:15" ht="12.75">
      <c r="N37" s="9"/>
      <c r="O37" s="9"/>
    </row>
    <row r="38" spans="14:15" ht="12.75">
      <c r="N38" s="9"/>
      <c r="O38" s="9"/>
    </row>
    <row r="39" spans="14:15" ht="12.75">
      <c r="N39" s="9"/>
      <c r="O39" s="9"/>
    </row>
    <row r="40" spans="14:15" ht="12.75">
      <c r="N40" s="9"/>
      <c r="O40" s="9"/>
    </row>
    <row r="41" spans="14:15" ht="12.75">
      <c r="N41" s="9"/>
      <c r="O41" s="9"/>
    </row>
    <row r="42" spans="14:15" ht="12.75">
      <c r="N42" s="9"/>
      <c r="O42" s="9"/>
    </row>
    <row r="43" spans="14:15" ht="12.75">
      <c r="N43" s="9"/>
      <c r="O43" s="9"/>
    </row>
    <row r="44" spans="14:15" ht="12.75">
      <c r="N44" s="9"/>
      <c r="O44" s="9"/>
    </row>
    <row r="45" spans="14:15" ht="12.75">
      <c r="N45" s="9"/>
      <c r="O45" s="9"/>
    </row>
    <row r="46" spans="14:15" ht="12.75">
      <c r="N46" s="9"/>
      <c r="O46" s="9"/>
    </row>
    <row r="47" spans="14:15" ht="12.75">
      <c r="N47" s="9"/>
      <c r="O47" s="9"/>
    </row>
    <row r="48" spans="14:15" ht="12.75">
      <c r="N48" s="9"/>
      <c r="O48" s="9"/>
    </row>
    <row r="49" spans="14:15" ht="12.75">
      <c r="N49" s="9"/>
      <c r="O49" s="9"/>
    </row>
    <row r="50" spans="14:15" ht="12.75">
      <c r="N50" s="9"/>
      <c r="O50" s="9"/>
    </row>
    <row r="51" spans="14:15" ht="12.75">
      <c r="N51" s="9"/>
      <c r="O51" s="9"/>
    </row>
    <row r="52" spans="14:15" ht="12.75">
      <c r="N52" s="9"/>
      <c r="O52" s="9"/>
    </row>
    <row r="53" spans="14:15" ht="12.75">
      <c r="N53" s="9"/>
      <c r="O53" s="9"/>
    </row>
    <row r="54" spans="14:15" ht="12.75">
      <c r="N54" s="9"/>
      <c r="O54" s="9"/>
    </row>
    <row r="55" spans="14:15" ht="12.75">
      <c r="N55" s="9"/>
      <c r="O55" s="9"/>
    </row>
    <row r="56" spans="14:15" ht="12.75">
      <c r="N56" s="9"/>
      <c r="O56" s="9"/>
    </row>
    <row r="57" spans="14:15" ht="12.75">
      <c r="N57" s="9"/>
      <c r="O57" s="9"/>
    </row>
    <row r="58" spans="14:15" ht="12.75">
      <c r="N58" s="9"/>
      <c r="O58" s="9"/>
    </row>
    <row r="59" spans="14:15" ht="12.75">
      <c r="N59" s="9"/>
      <c r="O59" s="9"/>
    </row>
    <row r="60" spans="14:15" ht="12.75">
      <c r="N60" s="9"/>
      <c r="O60" s="9"/>
    </row>
    <row r="61" spans="14:15" ht="12.75">
      <c r="N61" s="9"/>
      <c r="O61" s="9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a.kozlenko</dc:creator>
  <cp:keywords/>
  <dc:description/>
  <cp:lastModifiedBy>a.kozlenko</cp:lastModifiedBy>
  <dcterms:created xsi:type="dcterms:W3CDTF">2008-02-26T16:41:59Z</dcterms:created>
  <dcterms:modified xsi:type="dcterms:W3CDTF">2008-02-26T20:22:51Z</dcterms:modified>
  <cp:category/>
  <cp:version/>
  <cp:contentType/>
  <cp:contentStatus/>
</cp:coreProperties>
</file>